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D:\A 新森11MyWork\ホームページ用(新2017-8以降)\"/>
    </mc:Choice>
  </mc:AlternateContent>
  <xr:revisionPtr revIDLastSave="0" documentId="13_ncr:1_{673673F1-C060-4222-BBB8-60DE3EC5F620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基本統計量の算出法" sheetId="2" r:id="rId1"/>
    <sheet name="受講生演習用" sheetId="3" r:id="rId2"/>
    <sheet name="数値表の値算出方法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I20" i="2"/>
  <c r="I13" i="2"/>
  <c r="I11" i="2"/>
  <c r="H26" i="3"/>
  <c r="I23" i="3"/>
  <c r="I22" i="3"/>
  <c r="I21" i="3"/>
  <c r="I20" i="3"/>
  <c r="I16" i="3"/>
  <c r="I15" i="3"/>
  <c r="H25" i="3" s="1"/>
  <c r="I14" i="3"/>
  <c r="I13" i="3"/>
  <c r="H26" i="2"/>
  <c r="C34" i="2" l="1"/>
  <c r="C35" i="2"/>
  <c r="C36" i="2"/>
  <c r="C37" i="2"/>
  <c r="C38" i="2"/>
  <c r="C39" i="2"/>
  <c r="C40" i="2"/>
  <c r="C41" i="2"/>
  <c r="C42" i="2"/>
  <c r="C33" i="2"/>
  <c r="B43" i="2"/>
  <c r="C45" i="2" s="1"/>
  <c r="C43" i="2" l="1"/>
  <c r="C46" i="2" s="1"/>
  <c r="C47" i="2" s="1"/>
  <c r="C48" i="2" s="1"/>
  <c r="I23" i="2"/>
  <c r="I22" i="2"/>
  <c r="I21" i="2"/>
  <c r="I16" i="2"/>
  <c r="I15" i="2"/>
  <c r="H25" i="2" s="1"/>
  <c r="I14" i="2"/>
  <c r="D36" i="1" l="1"/>
  <c r="D34" i="1"/>
  <c r="D20" i="1" l="1"/>
  <c r="D18" i="1"/>
  <c r="D16" i="1"/>
  <c r="D14" i="1"/>
  <c r="D8" i="1"/>
  <c r="D7" i="1"/>
  <c r="D6" i="1"/>
  <c r="D28" i="1"/>
  <c r="D27" i="1"/>
  <c r="D26" i="1"/>
  <c r="D59" i="1"/>
  <c r="D58" i="1"/>
  <c r="D57" i="1"/>
  <c r="D56" i="1"/>
  <c r="D50" i="1"/>
  <c r="D49" i="1"/>
  <c r="D42" i="1"/>
  <c r="D43" i="1"/>
</calcChain>
</file>

<file path=xl/sharedStrings.xml><?xml version="1.0" encoding="utf-8"?>
<sst xmlns="http://schemas.openxmlformats.org/spreadsheetml/2006/main" count="183" uniqueCount="123">
  <si>
    <t>例</t>
    <rPh sb="0" eb="1">
      <t>レイ</t>
    </rPh>
    <phoneticPr fontId="1"/>
  </si>
  <si>
    <t>t(7, 0.05)=</t>
    <phoneticPr fontId="1"/>
  </si>
  <si>
    <t>T.INV.2T(0.05, 7)=</t>
    <phoneticPr fontId="1"/>
  </si>
  <si>
    <t>T.INV.2T(0.05, 8)=</t>
  </si>
  <si>
    <t>・引数は二つあり、T.INV.2T(α,φ)、αは両側確率、φは自由度である。</t>
    <rPh sb="1" eb="3">
      <t>ヒキスウ</t>
    </rPh>
    <rPh sb="4" eb="5">
      <t>フタ</t>
    </rPh>
    <rPh sb="25" eb="27">
      <t>リョウガワ</t>
    </rPh>
    <rPh sb="27" eb="29">
      <t>カクリツ</t>
    </rPh>
    <rPh sb="32" eb="35">
      <t>ジユウド</t>
    </rPh>
    <phoneticPr fontId="1"/>
  </si>
  <si>
    <t>t(8, 0.05)=</t>
    <phoneticPr fontId="1"/>
  </si>
  <si>
    <r>
      <t>χ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(9, 0.025)=</t>
    </r>
    <phoneticPr fontId="1"/>
  </si>
  <si>
    <t>CHISQ.INV.RT(0.025, 9)=</t>
    <phoneticPr fontId="1"/>
  </si>
  <si>
    <t>・引数は二つあり、CHISQ.INV.RT(α,φ)、αは片側確率、φは自由度である。</t>
    <rPh sb="1" eb="3">
      <t>ヒキスウ</t>
    </rPh>
    <rPh sb="4" eb="5">
      <t>フタ</t>
    </rPh>
    <rPh sb="29" eb="31">
      <t>カタガワ</t>
    </rPh>
    <rPh sb="31" eb="33">
      <t>カクリツ</t>
    </rPh>
    <rPh sb="36" eb="39">
      <t>ジユウド</t>
    </rPh>
    <phoneticPr fontId="1"/>
  </si>
  <si>
    <r>
      <t>χ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(9, 0.975)=</t>
    </r>
    <phoneticPr fontId="1"/>
  </si>
  <si>
    <t>CHISQ.INV.RT(0.975, 9)=</t>
    <phoneticPr fontId="1"/>
  </si>
  <si>
    <t>F(7,9;0.025)=</t>
    <phoneticPr fontId="1"/>
  </si>
  <si>
    <t>F.INV.RT(0.025,7,9)=</t>
    <phoneticPr fontId="1"/>
  </si>
  <si>
    <t>F(7,9;0.975)=</t>
    <phoneticPr fontId="1"/>
  </si>
  <si>
    <t>F.INV.RT(0.975,7,9)=</t>
    <phoneticPr fontId="1"/>
  </si>
  <si>
    <t>F(9,7;0.025)=</t>
    <phoneticPr fontId="1"/>
  </si>
  <si>
    <t>F.INV.RT(0.025,9,7)=</t>
    <phoneticPr fontId="1"/>
  </si>
  <si>
    <t>=</t>
    <phoneticPr fontId="1"/>
  </si>
  <si>
    <t>1/F.INV.RT(0.975,7,9)=</t>
    <phoneticPr fontId="1"/>
  </si>
  <si>
    <t>上と一致！</t>
    <rPh sb="0" eb="1">
      <t>ウエ</t>
    </rPh>
    <rPh sb="2" eb="4">
      <t>イッチ</t>
    </rPh>
    <phoneticPr fontId="1"/>
  </si>
  <si>
    <t>よって、F(φ1,φ2;α)＝１／F(φ2,φ1;1-α) が成立する。</t>
    <rPh sb="31" eb="33">
      <t>セイリツ</t>
    </rPh>
    <phoneticPr fontId="1"/>
  </si>
  <si>
    <t>・引数は三つあり、F.INV.RT(α,φ1,φ2)、αは片側確率、φ1は第1自由度、φ2は第2自由度である。</t>
    <rPh sb="1" eb="3">
      <t>ヒキスウ</t>
    </rPh>
    <rPh sb="4" eb="5">
      <t>サン</t>
    </rPh>
    <rPh sb="29" eb="31">
      <t>カタガワ</t>
    </rPh>
    <rPh sb="31" eb="33">
      <t>カクリツ</t>
    </rPh>
    <rPh sb="37" eb="38">
      <t>ダイ</t>
    </rPh>
    <rPh sb="39" eb="42">
      <t>ジユウド</t>
    </rPh>
    <rPh sb="46" eb="47">
      <t>ダイ</t>
    </rPh>
    <rPh sb="48" eb="51">
      <t>ジユウド</t>
    </rPh>
    <phoneticPr fontId="1"/>
  </si>
  <si>
    <r>
      <t>K</t>
    </r>
    <r>
      <rPr>
        <vertAlign val="subscript"/>
        <sz val="11"/>
        <color theme="1"/>
        <rFont val="游ゴシック"/>
        <family val="3"/>
        <charset val="128"/>
        <scheme val="minor"/>
      </rPr>
      <t>0.025</t>
    </r>
    <r>
      <rPr>
        <sz val="11"/>
        <color theme="1"/>
        <rFont val="游ゴシック"/>
        <family val="2"/>
        <charset val="128"/>
        <scheme val="minor"/>
      </rPr>
      <t>=</t>
    </r>
    <phoneticPr fontId="1"/>
  </si>
  <si>
    <t>NORM.INV(0.975,0,1)=</t>
    <phoneticPr fontId="1"/>
  </si>
  <si>
    <t>・引数は三つあり、NORM.INV(1-α,μ,σ)、αは上側確率、μは母平均、σは母標準偏差である。</t>
    <rPh sb="1" eb="3">
      <t>ヒキスウ</t>
    </rPh>
    <rPh sb="4" eb="5">
      <t>サン</t>
    </rPh>
    <rPh sb="29" eb="31">
      <t>ウワガワ</t>
    </rPh>
    <rPh sb="31" eb="33">
      <t>カクリツ</t>
    </rPh>
    <rPh sb="36" eb="39">
      <t>ボヘイキン</t>
    </rPh>
    <rPh sb="42" eb="43">
      <t>ボ</t>
    </rPh>
    <rPh sb="43" eb="45">
      <t>ヒョウジュン</t>
    </rPh>
    <rPh sb="45" eb="47">
      <t>ヘンサ</t>
    </rPh>
    <phoneticPr fontId="1"/>
  </si>
  <si>
    <r>
      <t>K</t>
    </r>
    <r>
      <rPr>
        <vertAlign val="subscript"/>
        <sz val="11"/>
        <color theme="1"/>
        <rFont val="游ゴシック"/>
        <family val="3"/>
        <charset val="128"/>
        <scheme val="minor"/>
      </rPr>
      <t>0.05</t>
    </r>
    <r>
      <rPr>
        <sz val="11"/>
        <color theme="1"/>
        <rFont val="游ゴシック"/>
        <family val="2"/>
        <charset val="128"/>
        <scheme val="minor"/>
      </rPr>
      <t>=</t>
    </r>
    <phoneticPr fontId="1"/>
  </si>
  <si>
    <t>NORM.INV(0.95,0,1)=</t>
    <phoneticPr fontId="1"/>
  </si>
  <si>
    <r>
      <t>K</t>
    </r>
    <r>
      <rPr>
        <vertAlign val="subscript"/>
        <sz val="11"/>
        <color theme="1"/>
        <rFont val="游ゴシック"/>
        <family val="3"/>
        <charset val="128"/>
        <scheme val="minor"/>
      </rPr>
      <t>0.005</t>
    </r>
    <r>
      <rPr>
        <sz val="11"/>
        <color theme="1"/>
        <rFont val="游ゴシック"/>
        <family val="2"/>
        <charset val="128"/>
        <scheme val="minor"/>
      </rPr>
      <t>=</t>
    </r>
    <phoneticPr fontId="1"/>
  </si>
  <si>
    <t>NORM.INV(0.995,0,1)=</t>
    <phoneticPr fontId="1"/>
  </si>
  <si>
    <t>NORM.S.INV(0.975)=</t>
    <phoneticPr fontId="1"/>
  </si>
  <si>
    <t>NORM.S.INV(0.95)=</t>
    <phoneticPr fontId="1"/>
  </si>
  <si>
    <t>NORM.S.INV(0.995)=</t>
    <phoneticPr fontId="1"/>
  </si>
  <si>
    <t>・引数は一つあり、NORM.S.INV(1-α)、αは上側確率である。</t>
    <rPh sb="1" eb="3">
      <t>ヒキスウ</t>
    </rPh>
    <rPh sb="4" eb="5">
      <t>イチ</t>
    </rPh>
    <rPh sb="27" eb="29">
      <t>ウワガワ</t>
    </rPh>
    <rPh sb="29" eb="31">
      <t>カクリツ</t>
    </rPh>
    <phoneticPr fontId="1"/>
  </si>
  <si>
    <t>・引数は一つあり、NORM.S.DIST(K,TRUE)は標準正規分布上でｰ∞からKまでの確率ある。</t>
    <rPh sb="1" eb="3">
      <t>ヒキスウ</t>
    </rPh>
    <rPh sb="4" eb="5">
      <t>イチ</t>
    </rPh>
    <rPh sb="29" eb="31">
      <t>ヒョウジュン</t>
    </rPh>
    <rPh sb="31" eb="33">
      <t>セイキ</t>
    </rPh>
    <rPh sb="33" eb="35">
      <t>ブンプ</t>
    </rPh>
    <rPh sb="35" eb="36">
      <t>ジョウ</t>
    </rPh>
    <rPh sb="45" eb="47">
      <t>カクリツ</t>
    </rPh>
    <phoneticPr fontId="1"/>
  </si>
  <si>
    <t>ｰ∞から1.96 :</t>
    <phoneticPr fontId="1"/>
  </si>
  <si>
    <t>NORM.S.DIST(1.96,TRUE)=</t>
    <phoneticPr fontId="1"/>
  </si>
  <si>
    <t>-1.96から1.96:</t>
    <phoneticPr fontId="1"/>
  </si>
  <si>
    <t>=</t>
    <phoneticPr fontId="1"/>
  </si>
  <si>
    <t>-3.0から3.0:</t>
    <phoneticPr fontId="1"/>
  </si>
  <si>
    <t>-4.0から4.0:</t>
    <phoneticPr fontId="1"/>
  </si>
  <si>
    <r>
      <t>・数値表から K</t>
    </r>
    <r>
      <rPr>
        <vertAlign val="subscript"/>
        <sz val="11"/>
        <color theme="1"/>
        <rFont val="游ゴシック"/>
        <family val="3"/>
        <charset val="128"/>
        <scheme val="minor"/>
      </rPr>
      <t>α</t>
    </r>
    <r>
      <rPr>
        <sz val="11"/>
        <color theme="1"/>
        <rFont val="游ゴシック"/>
        <family val="2"/>
        <charset val="128"/>
        <scheme val="minor"/>
      </rPr>
      <t>の値を求めるが、EXCELでは、</t>
    </r>
    <r>
      <rPr>
        <b/>
        <sz val="11"/>
        <color theme="1"/>
        <rFont val="游ゴシック"/>
        <family val="3"/>
        <charset val="128"/>
        <scheme val="minor"/>
      </rPr>
      <t>NORM.S.INV関数</t>
    </r>
    <r>
      <rPr>
        <sz val="11"/>
        <color theme="1"/>
        <rFont val="游ゴシック"/>
        <family val="2"/>
        <charset val="128"/>
        <scheme val="minor"/>
      </rPr>
      <t>を利用する。</t>
    </r>
    <rPh sb="1" eb="3">
      <t>スウチ</t>
    </rPh>
    <rPh sb="3" eb="4">
      <t>ヒョウ</t>
    </rPh>
    <rPh sb="10" eb="11">
      <t>アタイ</t>
    </rPh>
    <rPh sb="12" eb="13">
      <t>モト</t>
    </rPh>
    <rPh sb="35" eb="37">
      <t>カンスウ</t>
    </rPh>
    <rPh sb="38" eb="40">
      <t>リヨウ</t>
    </rPh>
    <phoneticPr fontId="1"/>
  </si>
  <si>
    <r>
      <t>・数値表から K</t>
    </r>
    <r>
      <rPr>
        <vertAlign val="subscript"/>
        <sz val="11"/>
        <color theme="1"/>
        <rFont val="游ゴシック"/>
        <family val="3"/>
        <charset val="128"/>
        <scheme val="minor"/>
      </rPr>
      <t>α</t>
    </r>
    <r>
      <rPr>
        <sz val="11"/>
        <color theme="1"/>
        <rFont val="游ゴシック"/>
        <family val="2"/>
        <charset val="128"/>
        <scheme val="minor"/>
      </rPr>
      <t>の値に対する確率を求めるが、EXCELでは、</t>
    </r>
    <r>
      <rPr>
        <b/>
        <sz val="11"/>
        <color theme="1"/>
        <rFont val="游ゴシック"/>
        <family val="3"/>
        <charset val="128"/>
        <scheme val="minor"/>
      </rPr>
      <t>NORM.S.DIST関数</t>
    </r>
    <r>
      <rPr>
        <sz val="11"/>
        <color theme="1"/>
        <rFont val="游ゴシック"/>
        <family val="2"/>
        <charset val="128"/>
        <scheme val="minor"/>
      </rPr>
      <t>を利用する。</t>
    </r>
    <rPh sb="1" eb="3">
      <t>スウチ</t>
    </rPh>
    <rPh sb="3" eb="4">
      <t>ヒョウ</t>
    </rPh>
    <rPh sb="10" eb="11">
      <t>アタイ</t>
    </rPh>
    <rPh sb="12" eb="13">
      <t>タイ</t>
    </rPh>
    <rPh sb="15" eb="17">
      <t>カクリツ</t>
    </rPh>
    <rPh sb="18" eb="19">
      <t>モト</t>
    </rPh>
    <rPh sb="42" eb="44">
      <t>カンスウ</t>
    </rPh>
    <rPh sb="45" eb="47">
      <t>リヨウ</t>
    </rPh>
    <phoneticPr fontId="1"/>
  </si>
  <si>
    <r>
      <t>・一般の正規分布で K</t>
    </r>
    <r>
      <rPr>
        <vertAlign val="subscript"/>
        <sz val="11"/>
        <color theme="1"/>
        <rFont val="游ゴシック"/>
        <family val="3"/>
        <charset val="128"/>
        <scheme val="minor"/>
      </rPr>
      <t>α</t>
    </r>
    <r>
      <rPr>
        <sz val="11"/>
        <color theme="1"/>
        <rFont val="游ゴシック"/>
        <family val="2"/>
        <charset val="128"/>
        <scheme val="minor"/>
      </rPr>
      <t>に相当する値を求めるには、EXCELでは、</t>
    </r>
    <r>
      <rPr>
        <b/>
        <sz val="11"/>
        <color theme="1"/>
        <rFont val="游ゴシック"/>
        <family val="3"/>
        <charset val="128"/>
        <scheme val="minor"/>
      </rPr>
      <t>NORM.INV関数</t>
    </r>
    <r>
      <rPr>
        <sz val="11"/>
        <color theme="1"/>
        <rFont val="游ゴシック"/>
        <family val="2"/>
        <charset val="128"/>
        <scheme val="minor"/>
      </rPr>
      <t>を利用する。</t>
    </r>
    <rPh sb="1" eb="3">
      <t>イッパン</t>
    </rPh>
    <rPh sb="4" eb="6">
      <t>セイキ</t>
    </rPh>
    <rPh sb="6" eb="8">
      <t>ブンプ</t>
    </rPh>
    <rPh sb="13" eb="15">
      <t>ソウトウ</t>
    </rPh>
    <rPh sb="17" eb="18">
      <t>アタイ</t>
    </rPh>
    <rPh sb="19" eb="20">
      <t>モト</t>
    </rPh>
    <rPh sb="41" eb="43">
      <t>カンスウ</t>
    </rPh>
    <rPh sb="44" eb="46">
      <t>リヨウ</t>
    </rPh>
    <phoneticPr fontId="1"/>
  </si>
  <si>
    <r>
      <t>・数値表から t(φ,α)の値を求めるが、EXCELでは、</t>
    </r>
    <r>
      <rPr>
        <b/>
        <sz val="11"/>
        <color theme="1"/>
        <rFont val="游ゴシック"/>
        <family val="3"/>
        <charset val="128"/>
        <scheme val="minor"/>
      </rPr>
      <t>T.INV.2T関数</t>
    </r>
    <r>
      <rPr>
        <sz val="11"/>
        <color theme="1"/>
        <rFont val="游ゴシック"/>
        <family val="2"/>
        <charset val="128"/>
        <scheme val="minor"/>
      </rPr>
      <t>を利用する。</t>
    </r>
    <rPh sb="1" eb="3">
      <t>スウチ</t>
    </rPh>
    <rPh sb="3" eb="4">
      <t>ヒョウ</t>
    </rPh>
    <rPh sb="14" eb="15">
      <t>アタイ</t>
    </rPh>
    <rPh sb="16" eb="17">
      <t>モト</t>
    </rPh>
    <rPh sb="37" eb="39">
      <t>カンスウ</t>
    </rPh>
    <rPh sb="40" eb="42">
      <t>リヨウ</t>
    </rPh>
    <phoneticPr fontId="1"/>
  </si>
  <si>
    <r>
      <t>・数値表から χ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(φ,α)の値を求めるが、EXCELでは、</t>
    </r>
    <r>
      <rPr>
        <b/>
        <sz val="11"/>
        <color theme="1"/>
        <rFont val="游ゴシック"/>
        <family val="3"/>
        <charset val="128"/>
        <scheme val="minor"/>
      </rPr>
      <t>CHI.INV.RT関数</t>
    </r>
    <r>
      <rPr>
        <sz val="11"/>
        <color theme="1"/>
        <rFont val="游ゴシック"/>
        <family val="2"/>
        <charset val="128"/>
        <scheme val="minor"/>
      </rPr>
      <t>を利用する。</t>
    </r>
    <rPh sb="1" eb="3">
      <t>スウチ</t>
    </rPh>
    <rPh sb="3" eb="4">
      <t>ヒョウ</t>
    </rPh>
    <rPh sb="15" eb="16">
      <t>アタイ</t>
    </rPh>
    <rPh sb="17" eb="18">
      <t>モト</t>
    </rPh>
    <rPh sb="40" eb="42">
      <t>カンスウ</t>
    </rPh>
    <rPh sb="43" eb="45">
      <t>リヨウ</t>
    </rPh>
    <phoneticPr fontId="1"/>
  </si>
  <si>
    <r>
      <t>・数値表から F(φ1,φ2;α)の値を求めるが、EXCELでは、</t>
    </r>
    <r>
      <rPr>
        <b/>
        <sz val="11"/>
        <color theme="1"/>
        <rFont val="游ゴシック"/>
        <family val="3"/>
        <charset val="128"/>
        <scheme val="minor"/>
      </rPr>
      <t>F.INV.RT関数</t>
    </r>
    <r>
      <rPr>
        <sz val="11"/>
        <color theme="1"/>
        <rFont val="游ゴシック"/>
        <family val="2"/>
        <charset val="128"/>
        <scheme val="minor"/>
      </rPr>
      <t>を利用する。</t>
    </r>
    <rPh sb="1" eb="3">
      <t>スウチ</t>
    </rPh>
    <rPh sb="3" eb="4">
      <t>ヒョウ</t>
    </rPh>
    <rPh sb="18" eb="19">
      <t>アタイ</t>
    </rPh>
    <rPh sb="20" eb="21">
      <t>モト</t>
    </rPh>
    <rPh sb="41" eb="43">
      <t>カンスウ</t>
    </rPh>
    <rPh sb="44" eb="46">
      <t>リヨウ</t>
    </rPh>
    <phoneticPr fontId="1"/>
  </si>
  <si>
    <r>
      <t>・一般の正規分布で K</t>
    </r>
    <r>
      <rPr>
        <vertAlign val="subscript"/>
        <sz val="11"/>
        <color theme="1"/>
        <rFont val="游ゴシック"/>
        <family val="3"/>
        <charset val="128"/>
        <scheme val="minor"/>
      </rPr>
      <t>α</t>
    </r>
    <r>
      <rPr>
        <sz val="11"/>
        <color theme="1"/>
        <rFont val="游ゴシック"/>
        <family val="2"/>
        <charset val="128"/>
        <scheme val="minor"/>
      </rPr>
      <t>に関連する確率を求めるには、EXCELでは、</t>
    </r>
    <r>
      <rPr>
        <b/>
        <sz val="11"/>
        <color theme="1"/>
        <rFont val="游ゴシック"/>
        <family val="3"/>
        <charset val="128"/>
        <scheme val="minor"/>
      </rPr>
      <t>NORM.DIST関数</t>
    </r>
    <r>
      <rPr>
        <sz val="11"/>
        <color theme="1"/>
        <rFont val="游ゴシック"/>
        <family val="2"/>
        <charset val="128"/>
        <scheme val="minor"/>
      </rPr>
      <t>を利用する。</t>
    </r>
    <rPh sb="1" eb="3">
      <t>イッパン</t>
    </rPh>
    <rPh sb="4" eb="6">
      <t>セイキ</t>
    </rPh>
    <rPh sb="6" eb="8">
      <t>ブンプ</t>
    </rPh>
    <rPh sb="13" eb="15">
      <t>カンレン</t>
    </rPh>
    <rPh sb="17" eb="19">
      <t>カクリツ</t>
    </rPh>
    <rPh sb="20" eb="21">
      <t>モト</t>
    </rPh>
    <rPh sb="43" eb="45">
      <t>カンスウ</t>
    </rPh>
    <rPh sb="46" eb="48">
      <t>リヨウ</t>
    </rPh>
    <phoneticPr fontId="1"/>
  </si>
  <si>
    <r>
      <t>・引数は三つあり、NORM.DIST(K,μ,σ,TRUE)はN(μ,σ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)上のｰ∞からKまでの確率である。</t>
    </r>
    <rPh sb="1" eb="3">
      <t>ヒキスウ</t>
    </rPh>
    <rPh sb="4" eb="5">
      <t>サン</t>
    </rPh>
    <rPh sb="38" eb="39">
      <t>ウエ</t>
    </rPh>
    <rPh sb="48" eb="50">
      <t>カクリツ</t>
    </rPh>
    <phoneticPr fontId="1"/>
  </si>
  <si>
    <t>-∞から1.96</t>
    <phoneticPr fontId="1"/>
  </si>
  <si>
    <t>NORM.DIST(1.96,0,1,TRUE)=</t>
    <phoneticPr fontId="1"/>
  </si>
  <si>
    <t>身長160-180</t>
    <rPh sb="0" eb="2">
      <t>シンチョウ</t>
    </rPh>
    <phoneticPr fontId="1"/>
  </si>
  <si>
    <t>NORM.DIST(180,170,5,TRUE)-NORM.DIST(160,170,5,TRUE)</t>
    <phoneticPr fontId="1"/>
  </si>
  <si>
    <t>=</t>
    <phoneticPr fontId="1"/>
  </si>
  <si>
    <t>基本統計量の算出方法</t>
    <rPh sb="0" eb="2">
      <t>キホン</t>
    </rPh>
    <rPh sb="2" eb="5">
      <t>トウケイリョウ</t>
    </rPh>
    <rPh sb="6" eb="8">
      <t>サンシュツ</t>
    </rPh>
    <rPh sb="8" eb="10">
      <t>ホウホウ</t>
    </rPh>
    <phoneticPr fontId="1"/>
  </si>
  <si>
    <t>データ</t>
    <phoneticPr fontId="1"/>
  </si>
  <si>
    <t>No.</t>
    <phoneticPr fontId="1"/>
  </si>
  <si>
    <t>列1</t>
  </si>
  <si>
    <t>平均</t>
  </si>
  <si>
    <t>標準誤差</t>
  </si>
  <si>
    <t>中央値 （メジアン）</t>
  </si>
  <si>
    <t>最頻値 （モード）</t>
  </si>
  <si>
    <t>標準偏差</t>
  </si>
  <si>
    <t>分散</t>
  </si>
  <si>
    <t>尖度</t>
  </si>
  <si>
    <t>歪度</t>
  </si>
  <si>
    <t>範囲</t>
  </si>
  <si>
    <t>最小</t>
  </si>
  <si>
    <t>最大</t>
  </si>
  <si>
    <t>合計</t>
  </si>
  <si>
    <t>データの個数</t>
  </si>
  <si>
    <t>1)「データタブ」の「データ分析」をクリックする。</t>
    <phoneticPr fontId="1"/>
  </si>
  <si>
    <t>2) 「基本統計量」をクリックする。</t>
    <rPh sb="4" eb="6">
      <t>キホン</t>
    </rPh>
    <rPh sb="6" eb="9">
      <t>トウケイリョウ</t>
    </rPh>
    <phoneticPr fontId="1"/>
  </si>
  <si>
    <t>次の表が分析ツールの表示例</t>
    <rPh sb="0" eb="1">
      <t>ツギ</t>
    </rPh>
    <rPh sb="2" eb="3">
      <t>ヒョウ</t>
    </rPh>
    <rPh sb="4" eb="6">
      <t>ブンセキ</t>
    </rPh>
    <rPh sb="10" eb="12">
      <t>ヒョウジ</t>
    </rPh>
    <rPh sb="12" eb="13">
      <t>レイ</t>
    </rPh>
    <phoneticPr fontId="1"/>
  </si>
  <si>
    <t>関数名</t>
    <rPh sb="0" eb="3">
      <t>カンスウメイ</t>
    </rPh>
    <phoneticPr fontId="1"/>
  </si>
  <si>
    <t>表示</t>
    <rPh sb="0" eb="2">
      <t>ヒョウジ</t>
    </rPh>
    <phoneticPr fontId="1"/>
  </si>
  <si>
    <t>計算結果</t>
    <rPh sb="0" eb="2">
      <t>ケイサン</t>
    </rPh>
    <rPh sb="2" eb="4">
      <t>ケッカ</t>
    </rPh>
    <phoneticPr fontId="1"/>
  </si>
  <si>
    <t>AVERAGE</t>
    <phoneticPr fontId="1"/>
  </si>
  <si>
    <t>AVERAGE(B11:B20)</t>
    <phoneticPr fontId="1"/>
  </si>
  <si>
    <t>MEDIAN</t>
    <phoneticPr fontId="1"/>
  </si>
  <si>
    <t>MEDIAN(B11:B20)</t>
    <phoneticPr fontId="1"/>
  </si>
  <si>
    <t>MODE</t>
    <phoneticPr fontId="1"/>
  </si>
  <si>
    <t>MODE(B11:B20)</t>
    <phoneticPr fontId="1"/>
  </si>
  <si>
    <t>STDEV.S</t>
    <phoneticPr fontId="1"/>
  </si>
  <si>
    <t>STDEV.S(B11:B20)</t>
    <phoneticPr fontId="1"/>
  </si>
  <si>
    <t>VAR.S</t>
    <phoneticPr fontId="1"/>
  </si>
  <si>
    <t>VAR.S(B11:B20)</t>
    <phoneticPr fontId="1"/>
  </si>
  <si>
    <t>分散についても同様で、VAR.SとVAR.Pがある</t>
    <rPh sb="0" eb="2">
      <t>ブンサン</t>
    </rPh>
    <rPh sb="7" eb="9">
      <t>ドウヨウ</t>
    </rPh>
    <phoneticPr fontId="1"/>
  </si>
  <si>
    <t>MIN</t>
    <phoneticPr fontId="1"/>
  </si>
  <si>
    <t>MAX</t>
    <phoneticPr fontId="1"/>
  </si>
  <si>
    <t>SUM</t>
    <phoneticPr fontId="1"/>
  </si>
  <si>
    <t>COUNT</t>
    <phoneticPr fontId="1"/>
  </si>
  <si>
    <t>MIN(B11:B20)</t>
    <phoneticPr fontId="1"/>
  </si>
  <si>
    <t>SUM(B11:B20)</t>
  </si>
  <si>
    <t>COUNT(B11:B20)</t>
  </si>
  <si>
    <t>MAX(B11:B20)</t>
    <phoneticPr fontId="1"/>
  </si>
  <si>
    <t>【EXCELの分析ツールを用いる方法】</t>
    <rPh sb="7" eb="9">
      <t>ブンセキ</t>
    </rPh>
    <rPh sb="13" eb="14">
      <t>モチ</t>
    </rPh>
    <rPh sb="16" eb="18">
      <t>ホウホウ</t>
    </rPh>
    <phoneticPr fontId="1"/>
  </si>
  <si>
    <t>【重要な基本統計量を求める関数について】</t>
    <rPh sb="1" eb="3">
      <t>ジュウヨウ</t>
    </rPh>
    <rPh sb="4" eb="6">
      <t>キホン</t>
    </rPh>
    <rPh sb="6" eb="9">
      <t>トウケイリョウ</t>
    </rPh>
    <rPh sb="10" eb="11">
      <t>モト</t>
    </rPh>
    <rPh sb="13" eb="15">
      <t>カンスウ</t>
    </rPh>
    <phoneticPr fontId="1"/>
  </si>
  <si>
    <t>計</t>
    <rPh sb="0" eb="1">
      <t>ケイ</t>
    </rPh>
    <phoneticPr fontId="1"/>
  </si>
  <si>
    <t>データの2乗</t>
    <rPh sb="5" eb="6">
      <t>ジョウ</t>
    </rPh>
    <phoneticPr fontId="1"/>
  </si>
  <si>
    <t>[演習]　次のデータから、平均、平方和、分散、標準偏差を求めなさい。</t>
    <rPh sb="1" eb="3">
      <t>エンシュウ</t>
    </rPh>
    <rPh sb="5" eb="6">
      <t>ツギ</t>
    </rPh>
    <rPh sb="13" eb="15">
      <t>ヘイキン</t>
    </rPh>
    <rPh sb="16" eb="18">
      <t>ヘイホウ</t>
    </rPh>
    <rPh sb="18" eb="19">
      <t>ワ</t>
    </rPh>
    <rPh sb="20" eb="22">
      <t>ブンサン</t>
    </rPh>
    <rPh sb="23" eb="25">
      <t>ヒョウジュン</t>
    </rPh>
    <rPh sb="25" eb="27">
      <t>ヘンサ</t>
    </rPh>
    <rPh sb="28" eb="29">
      <t>モト</t>
    </rPh>
    <phoneticPr fontId="1"/>
  </si>
  <si>
    <t>S=</t>
    <phoneticPr fontId="1"/>
  </si>
  <si>
    <t>V=</t>
    <phoneticPr fontId="1"/>
  </si>
  <si>
    <t>s=</t>
    <phoneticPr fontId="1"/>
  </si>
  <si>
    <t>xバー＝</t>
    <phoneticPr fontId="1"/>
  </si>
  <si>
    <t>STDEV.Sは、データから計算される母標準偏差の推定値　　  →</t>
    <rPh sb="14" eb="16">
      <t>ケイサン</t>
    </rPh>
    <rPh sb="19" eb="20">
      <t>ボ</t>
    </rPh>
    <rPh sb="20" eb="22">
      <t>ヒョウジュン</t>
    </rPh>
    <rPh sb="22" eb="24">
      <t>ヘンサ</t>
    </rPh>
    <rPh sb="25" eb="28">
      <t>スイテイチ</t>
    </rPh>
    <phoneticPr fontId="1"/>
  </si>
  <si>
    <t>STDEV.Pは、データを全データとしたときの母標準偏差の値  →</t>
    <rPh sb="13" eb="14">
      <t>ゼン</t>
    </rPh>
    <rPh sb="23" eb="24">
      <t>ボ</t>
    </rPh>
    <rPh sb="24" eb="26">
      <t>ヒョウジュン</t>
    </rPh>
    <rPh sb="26" eb="28">
      <t>ヘンサ</t>
    </rPh>
    <rPh sb="29" eb="30">
      <t>アタイ</t>
    </rPh>
    <phoneticPr fontId="1"/>
  </si>
  <si>
    <r>
      <t>正規分布、</t>
    </r>
    <r>
      <rPr>
        <i/>
        <sz val="14"/>
        <color theme="1"/>
        <rFont val="游ゴシック"/>
        <family val="3"/>
        <charset val="128"/>
        <scheme val="minor"/>
      </rPr>
      <t>ｔ</t>
    </r>
    <r>
      <rPr>
        <sz val="14"/>
        <color theme="1"/>
        <rFont val="游ゴシック"/>
        <family val="2"/>
        <charset val="128"/>
        <scheme val="minor"/>
      </rPr>
      <t>分布、χ2分布、</t>
    </r>
    <r>
      <rPr>
        <i/>
        <sz val="14"/>
        <color theme="1"/>
        <rFont val="游ゴシック"/>
        <family val="3"/>
        <charset val="128"/>
        <scheme val="minor"/>
      </rPr>
      <t>F</t>
    </r>
    <r>
      <rPr>
        <sz val="14"/>
        <color theme="1"/>
        <rFont val="游ゴシック"/>
        <family val="2"/>
        <charset val="128"/>
        <scheme val="minor"/>
      </rPr>
      <t>分布の各種計算方法</t>
    </r>
    <rPh sb="0" eb="2">
      <t>セイキ</t>
    </rPh>
    <rPh sb="2" eb="4">
      <t>ブンプ</t>
    </rPh>
    <rPh sb="6" eb="8">
      <t>ブンプ</t>
    </rPh>
    <rPh sb="11" eb="13">
      <t>ブンプ</t>
    </rPh>
    <rPh sb="15" eb="17">
      <t>ブンプ</t>
    </rPh>
    <rPh sb="18" eb="20">
      <t>カクシュ</t>
    </rPh>
    <rPh sb="20" eb="22">
      <t>ケイサン</t>
    </rPh>
    <rPh sb="22" eb="24">
      <t>ホウホウ</t>
    </rPh>
    <phoneticPr fontId="1"/>
  </si>
  <si>
    <t>1. 標準正規分布における数値の求め方</t>
    <rPh sb="3" eb="5">
      <t>ヒョウジュン</t>
    </rPh>
    <rPh sb="5" eb="7">
      <t>セイキ</t>
    </rPh>
    <rPh sb="7" eb="9">
      <t>ブンプ</t>
    </rPh>
    <rPh sb="13" eb="15">
      <t>スウチ</t>
    </rPh>
    <rPh sb="16" eb="17">
      <t>モト</t>
    </rPh>
    <rPh sb="18" eb="19">
      <t>カタ</t>
    </rPh>
    <phoneticPr fontId="1"/>
  </si>
  <si>
    <t>2. 標準正規分布における確率の求め方</t>
    <rPh sb="3" eb="5">
      <t>ヒョウジュン</t>
    </rPh>
    <rPh sb="5" eb="7">
      <t>セイキ</t>
    </rPh>
    <rPh sb="7" eb="9">
      <t>ブンプ</t>
    </rPh>
    <rPh sb="13" eb="15">
      <t>カクリツ</t>
    </rPh>
    <rPh sb="16" eb="17">
      <t>モト</t>
    </rPh>
    <rPh sb="18" eb="19">
      <t>カタ</t>
    </rPh>
    <phoneticPr fontId="1"/>
  </si>
  <si>
    <t>3. 一般の正規分布における数値の求め方</t>
    <rPh sb="3" eb="5">
      <t>イッパン</t>
    </rPh>
    <rPh sb="6" eb="8">
      <t>セイキ</t>
    </rPh>
    <rPh sb="8" eb="10">
      <t>ブンプ</t>
    </rPh>
    <rPh sb="14" eb="16">
      <t>スウチ</t>
    </rPh>
    <rPh sb="17" eb="18">
      <t>モト</t>
    </rPh>
    <rPh sb="19" eb="20">
      <t>カタ</t>
    </rPh>
    <phoneticPr fontId="1"/>
  </si>
  <si>
    <t>4. 一般の正規分布における確率の求め方</t>
    <rPh sb="3" eb="5">
      <t>イッパン</t>
    </rPh>
    <rPh sb="6" eb="8">
      <t>セイキ</t>
    </rPh>
    <rPh sb="8" eb="10">
      <t>ブンプ</t>
    </rPh>
    <rPh sb="14" eb="16">
      <t>カクリツ</t>
    </rPh>
    <rPh sb="17" eb="18">
      <t>モト</t>
    </rPh>
    <rPh sb="19" eb="20">
      <t>カタ</t>
    </rPh>
    <phoneticPr fontId="1"/>
  </si>
  <si>
    <t>5. ｔ分布における数値の求め方</t>
    <rPh sb="4" eb="6">
      <t>ブンプ</t>
    </rPh>
    <rPh sb="10" eb="12">
      <t>スウチ</t>
    </rPh>
    <rPh sb="13" eb="14">
      <t>モト</t>
    </rPh>
    <rPh sb="15" eb="16">
      <t>カタ</t>
    </rPh>
    <phoneticPr fontId="1"/>
  </si>
  <si>
    <r>
      <t>6. χ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b/>
        <sz val="11"/>
        <color theme="1"/>
        <rFont val="游ゴシック"/>
        <family val="3"/>
        <charset val="128"/>
        <scheme val="minor"/>
      </rPr>
      <t>分布における数値の求め方</t>
    </r>
    <rPh sb="5" eb="7">
      <t>ブンプ</t>
    </rPh>
    <rPh sb="11" eb="13">
      <t>スウチ</t>
    </rPh>
    <rPh sb="14" eb="15">
      <t>モト</t>
    </rPh>
    <rPh sb="16" eb="17">
      <t>カタ</t>
    </rPh>
    <phoneticPr fontId="1"/>
  </si>
  <si>
    <t>7. F分布における数値の求め方</t>
    <rPh sb="4" eb="6">
      <t>ブンプ</t>
    </rPh>
    <rPh sb="10" eb="12">
      <t>スウチ</t>
    </rPh>
    <rPh sb="13" eb="14">
      <t>モト</t>
    </rPh>
    <rPh sb="15" eb="16">
      <t>カタ</t>
    </rPh>
    <phoneticPr fontId="1"/>
  </si>
  <si>
    <t>NORM.S.DIST(1.96,TRUE)-NORM.S.DIST(-1.96,TRUE)</t>
    <phoneticPr fontId="1"/>
  </si>
  <si>
    <t>NORM.S.DIST(3,TRUE)-NORM.S.DIST(-3,TRUE)</t>
    <phoneticPr fontId="1"/>
  </si>
  <si>
    <t>NORM.S.DIST(4,TRUE)-NORM.S.DIST(-4,TRUE)</t>
    <phoneticPr fontId="1"/>
  </si>
  <si>
    <t>演習・参考資料</t>
    <rPh sb="0" eb="2">
      <t>エンシュウ</t>
    </rPh>
    <rPh sb="3" eb="5">
      <t>サンコウ</t>
    </rPh>
    <rPh sb="5" eb="7">
      <t>シリョウ</t>
    </rPh>
    <phoneticPr fontId="1"/>
  </si>
  <si>
    <t>4) 「統計情報」にチェックを入れ、OKボタンをクリックする。</t>
    <rPh sb="4" eb="6">
      <t>トウケイ</t>
    </rPh>
    <rPh sb="6" eb="8">
      <t>ジョウホウ</t>
    </rPh>
    <rPh sb="15" eb="16">
      <t>イ</t>
    </rPh>
    <phoneticPr fontId="1"/>
  </si>
  <si>
    <t>「データ分析」が表示されない場合</t>
    <rPh sb="4" eb="6">
      <t>ブンセキ</t>
    </rPh>
    <rPh sb="8" eb="10">
      <t>ヒョウジ</t>
    </rPh>
    <rPh sb="14" eb="16">
      <t>バアイ</t>
    </rPh>
    <phoneticPr fontId="1"/>
  </si>
  <si>
    <t>「ファイル」-「オプション」-「アドイン」-「分析ツール」</t>
    <phoneticPr fontId="1"/>
  </si>
  <si>
    <t xml:space="preserve">  -「設定」を順にクリックし、分析ツールにチェックを入れる。</t>
    <rPh sb="4" eb="6">
      <t>セッテイ</t>
    </rPh>
    <rPh sb="7" eb="8">
      <t>ジュン</t>
    </rPh>
    <phoneticPr fontId="1"/>
  </si>
  <si>
    <t>3)  データ範囲(B11:B20)と出力先(D9)を設定する。</t>
    <rPh sb="7" eb="9">
      <t>ハンイ</t>
    </rPh>
    <rPh sb="19" eb="21">
      <t>シュツリョク</t>
    </rPh>
    <rPh sb="21" eb="22">
      <t>サキ</t>
    </rPh>
    <rPh sb="27" eb="29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</si>
</sst>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vertAlign val="superscript"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i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0" xfId="0" applyFont="1" applyFill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30</xdr:row>
          <xdr:rowOff>190500</xdr:rowOff>
        </xdr:from>
        <xdr:to>
          <xdr:col>7</xdr:col>
          <xdr:colOff>219075</xdr:colOff>
          <xdr:row>33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34</xdr:row>
          <xdr:rowOff>171450</xdr:rowOff>
        </xdr:from>
        <xdr:to>
          <xdr:col>9</xdr:col>
          <xdr:colOff>466725</xdr:colOff>
          <xdr:row>37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40</xdr:row>
          <xdr:rowOff>66675</xdr:rowOff>
        </xdr:from>
        <xdr:to>
          <xdr:col>7</xdr:col>
          <xdr:colOff>1276350</xdr:colOff>
          <xdr:row>42</xdr:row>
          <xdr:rowOff>123825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44</xdr:row>
          <xdr:rowOff>190500</xdr:rowOff>
        </xdr:from>
        <xdr:to>
          <xdr:col>7</xdr:col>
          <xdr:colOff>952500</xdr:colOff>
          <xdr:row>46</xdr:row>
          <xdr:rowOff>28575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30</xdr:row>
          <xdr:rowOff>190500</xdr:rowOff>
        </xdr:from>
        <xdr:to>
          <xdr:col>7</xdr:col>
          <xdr:colOff>219075</xdr:colOff>
          <xdr:row>33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34</xdr:row>
          <xdr:rowOff>171450</xdr:rowOff>
        </xdr:from>
        <xdr:to>
          <xdr:col>9</xdr:col>
          <xdr:colOff>466725</xdr:colOff>
          <xdr:row>37</xdr:row>
          <xdr:rowOff>95250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40</xdr:row>
          <xdr:rowOff>66675</xdr:rowOff>
        </xdr:from>
        <xdr:to>
          <xdr:col>7</xdr:col>
          <xdr:colOff>1276350</xdr:colOff>
          <xdr:row>42</xdr:row>
          <xdr:rowOff>123825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44</xdr:row>
          <xdr:rowOff>190500</xdr:rowOff>
        </xdr:from>
        <xdr:to>
          <xdr:col>7</xdr:col>
          <xdr:colOff>952500</xdr:colOff>
          <xdr:row>46</xdr:row>
          <xdr:rowOff>28575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476250</xdr:colOff>
      <xdr:row>30</xdr:row>
      <xdr:rowOff>57150</xdr:rowOff>
    </xdr:from>
    <xdr:to>
      <xdr:col>9</xdr:col>
      <xdr:colOff>647700</xdr:colOff>
      <xdr:row>33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62375" y="7286625"/>
          <a:ext cx="4638675" cy="8382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114301</xdr:colOff>
      <xdr:row>34</xdr:row>
      <xdr:rowOff>104775</xdr:rowOff>
    </xdr:from>
    <xdr:to>
      <xdr:col>9</xdr:col>
      <xdr:colOff>638176</xdr:colOff>
      <xdr:row>39</xdr:row>
      <xdr:rowOff>19050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086226" y="8286750"/>
          <a:ext cx="4305300" cy="11049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38101</xdr:colOff>
      <xdr:row>39</xdr:row>
      <xdr:rowOff>190500</xdr:rowOff>
    </xdr:from>
    <xdr:to>
      <xdr:col>9</xdr:col>
      <xdr:colOff>638176</xdr:colOff>
      <xdr:row>43</xdr:row>
      <xdr:rowOff>76200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010026" y="9563100"/>
          <a:ext cx="4381500" cy="8382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361951</xdr:colOff>
      <xdr:row>43</xdr:row>
      <xdr:rowOff>161925</xdr:rowOff>
    </xdr:from>
    <xdr:to>
      <xdr:col>9</xdr:col>
      <xdr:colOff>638175</xdr:colOff>
      <xdr:row>47</xdr:row>
      <xdr:rowOff>47625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333876" y="10487025"/>
          <a:ext cx="4057649" cy="8382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7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5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activeCell="D9" sqref="D9"/>
    </sheetView>
  </sheetViews>
  <sheetFormatPr defaultRowHeight="18.75" x14ac:dyDescent="0.4"/>
  <cols>
    <col min="1" max="1" width="4.75" customWidth="1"/>
    <col min="3" max="3" width="11.625" customWidth="1"/>
    <col min="4" max="4" width="17.75" customWidth="1"/>
    <col min="5" max="5" width="9" customWidth="1"/>
    <col min="6" max="6" width="6" customWidth="1"/>
    <col min="7" max="7" width="13.375" customWidth="1"/>
    <col min="8" max="8" width="21.375" customWidth="1"/>
    <col min="9" max="9" width="8.875" customWidth="1"/>
  </cols>
  <sheetData>
    <row r="1" spans="1:9" ht="24" x14ac:dyDescent="0.4">
      <c r="A1" s="16" t="s">
        <v>53</v>
      </c>
      <c r="I1" t="s">
        <v>117</v>
      </c>
    </row>
    <row r="2" spans="1:9" x14ac:dyDescent="0.4">
      <c r="A2" t="s">
        <v>95</v>
      </c>
    </row>
    <row r="3" spans="1:9" x14ac:dyDescent="0.4">
      <c r="A3" t="s">
        <v>70</v>
      </c>
      <c r="G3" t="s">
        <v>119</v>
      </c>
    </row>
    <row r="4" spans="1:9" x14ac:dyDescent="0.4">
      <c r="A4" t="s">
        <v>71</v>
      </c>
      <c r="G4" t="s">
        <v>120</v>
      </c>
    </row>
    <row r="5" spans="1:9" x14ac:dyDescent="0.4">
      <c r="A5" t="s">
        <v>122</v>
      </c>
      <c r="G5" s="4" t="s">
        <v>121</v>
      </c>
    </row>
    <row r="6" spans="1:9" x14ac:dyDescent="0.4">
      <c r="A6" t="s">
        <v>118</v>
      </c>
    </row>
    <row r="8" spans="1:9" x14ac:dyDescent="0.4">
      <c r="D8" t="s">
        <v>72</v>
      </c>
      <c r="G8" t="s">
        <v>96</v>
      </c>
    </row>
    <row r="9" spans="1:9" x14ac:dyDescent="0.4">
      <c r="A9" t="s">
        <v>0</v>
      </c>
      <c r="D9" s="20"/>
      <c r="E9" s="20"/>
    </row>
    <row r="10" spans="1:9" x14ac:dyDescent="0.4">
      <c r="A10" s="5" t="s">
        <v>55</v>
      </c>
      <c r="B10" s="5" t="s">
        <v>54</v>
      </c>
      <c r="D10" s="6"/>
      <c r="E10" s="6"/>
      <c r="G10" s="9" t="s">
        <v>73</v>
      </c>
      <c r="H10" s="9" t="s">
        <v>74</v>
      </c>
      <c r="I10" s="9" t="s">
        <v>75</v>
      </c>
    </row>
    <row r="11" spans="1:9" x14ac:dyDescent="0.4">
      <c r="A11" s="5">
        <v>1</v>
      </c>
      <c r="B11" s="5">
        <v>65</v>
      </c>
      <c r="D11" s="6"/>
      <c r="E11" s="6"/>
      <c r="G11" s="9" t="s">
        <v>76</v>
      </c>
      <c r="H11" s="9" t="s">
        <v>77</v>
      </c>
      <c r="I11" s="9">
        <f>AVERAGE(B11:B20)</f>
        <v>74.5</v>
      </c>
    </row>
    <row r="12" spans="1:9" x14ac:dyDescent="0.4">
      <c r="A12" s="5">
        <v>2</v>
      </c>
      <c r="B12" s="5">
        <v>72</v>
      </c>
      <c r="D12" s="6"/>
      <c r="E12" s="6"/>
      <c r="G12" s="9"/>
      <c r="H12" s="9"/>
      <c r="I12" s="9"/>
    </row>
    <row r="13" spans="1:9" x14ac:dyDescent="0.4">
      <c r="A13" s="5">
        <v>3</v>
      </c>
      <c r="B13" s="5">
        <v>96</v>
      </c>
      <c r="D13" s="6"/>
      <c r="E13" s="6"/>
      <c r="G13" s="9" t="s">
        <v>78</v>
      </c>
      <c r="H13" s="9" t="s">
        <v>79</v>
      </c>
      <c r="I13" s="9">
        <f>MEDIAN(B11:B20)</f>
        <v>74.5</v>
      </c>
    </row>
    <row r="14" spans="1:9" x14ac:dyDescent="0.4">
      <c r="A14" s="5">
        <v>4</v>
      </c>
      <c r="B14" s="5">
        <v>77</v>
      </c>
      <c r="D14" s="6"/>
      <c r="E14" s="6"/>
      <c r="G14" s="9" t="s">
        <v>80</v>
      </c>
      <c r="H14" s="9" t="s">
        <v>81</v>
      </c>
      <c r="I14" s="9">
        <f>MODE(B11:B20)</f>
        <v>77</v>
      </c>
    </row>
    <row r="15" spans="1:9" x14ac:dyDescent="0.4">
      <c r="A15" s="5">
        <v>5</v>
      </c>
      <c r="B15" s="5">
        <v>54</v>
      </c>
      <c r="D15" s="6"/>
      <c r="E15" s="6"/>
      <c r="G15" s="9" t="s">
        <v>82</v>
      </c>
      <c r="H15" s="9" t="s">
        <v>83</v>
      </c>
      <c r="I15" s="9">
        <f>_xlfn.STDEV.S(B11:B20)</f>
        <v>12.868998061663973</v>
      </c>
    </row>
    <row r="16" spans="1:9" x14ac:dyDescent="0.4">
      <c r="A16" s="5">
        <v>6</v>
      </c>
      <c r="B16" s="5">
        <v>63</v>
      </c>
      <c r="D16" s="6"/>
      <c r="E16" s="18"/>
      <c r="G16" s="9" t="s">
        <v>84</v>
      </c>
      <c r="H16" s="9" t="s">
        <v>85</v>
      </c>
      <c r="I16" s="19">
        <f>_xlfn.VAR.S(B11:B20)</f>
        <v>165.61111111111111</v>
      </c>
    </row>
    <row r="17" spans="1:9" x14ac:dyDescent="0.4">
      <c r="A17" s="5">
        <v>7</v>
      </c>
      <c r="B17" s="5">
        <v>80</v>
      </c>
      <c r="D17" s="6"/>
      <c r="E17" s="6"/>
      <c r="G17" s="9"/>
      <c r="H17" s="9"/>
      <c r="I17" s="9"/>
    </row>
    <row r="18" spans="1:9" x14ac:dyDescent="0.4">
      <c r="A18" s="5">
        <v>8</v>
      </c>
      <c r="B18" s="5">
        <v>77</v>
      </c>
      <c r="D18" s="6"/>
      <c r="E18" s="6"/>
      <c r="G18" s="9"/>
      <c r="H18" s="9"/>
      <c r="I18" s="9"/>
    </row>
    <row r="19" spans="1:9" x14ac:dyDescent="0.4">
      <c r="A19" s="5">
        <v>9</v>
      </c>
      <c r="B19" s="5">
        <v>92</v>
      </c>
      <c r="D19" s="6"/>
      <c r="E19" s="6"/>
      <c r="G19" s="9"/>
      <c r="H19" s="9"/>
      <c r="I19" s="9"/>
    </row>
    <row r="20" spans="1:9" x14ac:dyDescent="0.4">
      <c r="A20" s="5">
        <v>10</v>
      </c>
      <c r="B20" s="5">
        <v>69</v>
      </c>
      <c r="D20" s="6"/>
      <c r="E20" s="6"/>
      <c r="G20" s="9" t="s">
        <v>87</v>
      </c>
      <c r="H20" s="9" t="s">
        <v>91</v>
      </c>
      <c r="I20" s="9">
        <f>MIN(B11:B20)</f>
        <v>54</v>
      </c>
    </row>
    <row r="21" spans="1:9" x14ac:dyDescent="0.4">
      <c r="D21" s="6"/>
      <c r="E21" s="6"/>
      <c r="G21" s="9" t="s">
        <v>88</v>
      </c>
      <c r="H21" s="9" t="s">
        <v>94</v>
      </c>
      <c r="I21" s="9">
        <f>MAX(B11:B20)</f>
        <v>96</v>
      </c>
    </row>
    <row r="22" spans="1:9" x14ac:dyDescent="0.4">
      <c r="D22" s="6"/>
      <c r="E22" s="6"/>
      <c r="G22" s="9" t="s">
        <v>89</v>
      </c>
      <c r="H22" s="9" t="s">
        <v>92</v>
      </c>
      <c r="I22" s="9">
        <f>SUM(B11:B20)</f>
        <v>745</v>
      </c>
    </row>
    <row r="23" spans="1:9" x14ac:dyDescent="0.4">
      <c r="D23" s="6"/>
      <c r="E23" s="6"/>
      <c r="G23" s="9" t="s">
        <v>90</v>
      </c>
      <c r="H23" s="9" t="s">
        <v>93</v>
      </c>
      <c r="I23" s="9">
        <f>COUNT(B11:B20)</f>
        <v>10</v>
      </c>
    </row>
    <row r="25" spans="1:9" x14ac:dyDescent="0.4">
      <c r="C25" t="s">
        <v>104</v>
      </c>
      <c r="H25" s="17">
        <f>I15</f>
        <v>12.868998061663973</v>
      </c>
    </row>
    <row r="26" spans="1:9" x14ac:dyDescent="0.4">
      <c r="C26" t="s">
        <v>105</v>
      </c>
      <c r="H26" s="17">
        <f>_xlfn.STDEV.P(B11:B20)</f>
        <v>12.208603523745049</v>
      </c>
    </row>
    <row r="27" spans="1:9" x14ac:dyDescent="0.4">
      <c r="C27" t="s">
        <v>86</v>
      </c>
    </row>
    <row r="30" spans="1:9" x14ac:dyDescent="0.4">
      <c r="A30" t="s">
        <v>99</v>
      </c>
    </row>
    <row r="31" spans="1:9" x14ac:dyDescent="0.4">
      <c r="A31" t="s">
        <v>0</v>
      </c>
    </row>
    <row r="32" spans="1:9" x14ac:dyDescent="0.4">
      <c r="A32" s="5" t="s">
        <v>55</v>
      </c>
      <c r="B32" s="5" t="s">
        <v>54</v>
      </c>
      <c r="C32" s="9" t="s">
        <v>98</v>
      </c>
    </row>
    <row r="33" spans="1:3" x14ac:dyDescent="0.4">
      <c r="A33" s="5">
        <v>1</v>
      </c>
      <c r="B33" s="5">
        <v>65</v>
      </c>
      <c r="C33" s="5">
        <f>B33^2</f>
        <v>4225</v>
      </c>
    </row>
    <row r="34" spans="1:3" x14ac:dyDescent="0.4">
      <c r="A34" s="5">
        <v>2</v>
      </c>
      <c r="B34" s="5">
        <v>72</v>
      </c>
      <c r="C34" s="5">
        <f t="shared" ref="C34:C42" si="0">B34^2</f>
        <v>5184</v>
      </c>
    </row>
    <row r="35" spans="1:3" x14ac:dyDescent="0.4">
      <c r="A35" s="5">
        <v>3</v>
      </c>
      <c r="B35" s="5">
        <v>96</v>
      </c>
      <c r="C35" s="5">
        <f t="shared" si="0"/>
        <v>9216</v>
      </c>
    </row>
    <row r="36" spans="1:3" x14ac:dyDescent="0.4">
      <c r="A36" s="5">
        <v>4</v>
      </c>
      <c r="B36" s="5">
        <v>77</v>
      </c>
      <c r="C36" s="5">
        <f t="shared" si="0"/>
        <v>5929</v>
      </c>
    </row>
    <row r="37" spans="1:3" x14ac:dyDescent="0.4">
      <c r="A37" s="5">
        <v>5</v>
      </c>
      <c r="B37" s="5">
        <v>54</v>
      </c>
      <c r="C37" s="5">
        <f t="shared" si="0"/>
        <v>2916</v>
      </c>
    </row>
    <row r="38" spans="1:3" x14ac:dyDescent="0.4">
      <c r="A38" s="5">
        <v>6</v>
      </c>
      <c r="B38" s="5">
        <v>63</v>
      </c>
      <c r="C38" s="5">
        <f t="shared" si="0"/>
        <v>3969</v>
      </c>
    </row>
    <row r="39" spans="1:3" x14ac:dyDescent="0.4">
      <c r="A39" s="5">
        <v>7</v>
      </c>
      <c r="B39" s="5">
        <v>80</v>
      </c>
      <c r="C39" s="5">
        <f t="shared" si="0"/>
        <v>6400</v>
      </c>
    </row>
    <row r="40" spans="1:3" x14ac:dyDescent="0.4">
      <c r="A40" s="5">
        <v>8</v>
      </c>
      <c r="B40" s="5">
        <v>77</v>
      </c>
      <c r="C40" s="5">
        <f t="shared" si="0"/>
        <v>5929</v>
      </c>
    </row>
    <row r="41" spans="1:3" x14ac:dyDescent="0.4">
      <c r="A41" s="5">
        <v>9</v>
      </c>
      <c r="B41" s="5">
        <v>92</v>
      </c>
      <c r="C41" s="5">
        <f t="shared" si="0"/>
        <v>8464</v>
      </c>
    </row>
    <row r="42" spans="1:3" x14ac:dyDescent="0.4">
      <c r="A42" s="5">
        <v>10</v>
      </c>
      <c r="B42" s="5">
        <v>69</v>
      </c>
      <c r="C42" s="5">
        <f t="shared" si="0"/>
        <v>4761</v>
      </c>
    </row>
    <row r="43" spans="1:3" x14ac:dyDescent="0.4">
      <c r="A43" s="5" t="s">
        <v>97</v>
      </c>
      <c r="B43" s="5">
        <f>SUM(B33:B42)</f>
        <v>745</v>
      </c>
      <c r="C43" s="5">
        <f>SUM(C33:C42)</f>
        <v>56993</v>
      </c>
    </row>
    <row r="44" spans="1:3" x14ac:dyDescent="0.4">
      <c r="A44" s="11"/>
      <c r="B44" s="12"/>
      <c r="C44" s="12"/>
    </row>
    <row r="45" spans="1:3" x14ac:dyDescent="0.4">
      <c r="A45" s="11"/>
      <c r="B45" s="14" t="s">
        <v>103</v>
      </c>
      <c r="C45" s="13">
        <f>B43/10</f>
        <v>74.5</v>
      </c>
    </row>
    <row r="46" spans="1:3" x14ac:dyDescent="0.4">
      <c r="B46" s="15" t="s">
        <v>100</v>
      </c>
      <c r="C46">
        <f>C43-B43^2/10</f>
        <v>1490.5</v>
      </c>
    </row>
    <row r="47" spans="1:3" x14ac:dyDescent="0.4">
      <c r="B47" s="15" t="s">
        <v>101</v>
      </c>
      <c r="C47" s="10">
        <f>C46/9</f>
        <v>165.61111111111111</v>
      </c>
    </row>
    <row r="48" spans="1:3" x14ac:dyDescent="0.4">
      <c r="B48" s="15" t="s">
        <v>102</v>
      </c>
      <c r="C48" s="10">
        <f>SQRT(C47)</f>
        <v>12.868998061663973</v>
      </c>
    </row>
  </sheetData>
  <phoneticPr fontId="1"/>
  <printOptions horizontalCentered="1"/>
  <pageMargins left="0.70866141732283472" right="0.70866141732283472" top="0.74803149606299213" bottom="0.15748031496062992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3</xdr:col>
                <xdr:colOff>952500</xdr:colOff>
                <xdr:row>30</xdr:row>
                <xdr:rowOff>190500</xdr:rowOff>
              </from>
              <to>
                <xdr:col>7</xdr:col>
                <xdr:colOff>219075</xdr:colOff>
                <xdr:row>33</xdr:row>
                <xdr:rowOff>47625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3</xdr:col>
                <xdr:colOff>971550</xdr:colOff>
                <xdr:row>34</xdr:row>
                <xdr:rowOff>171450</xdr:rowOff>
              </from>
              <to>
                <xdr:col>9</xdr:col>
                <xdr:colOff>466725</xdr:colOff>
                <xdr:row>37</xdr:row>
                <xdr:rowOff>95250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3</xdr:col>
                <xdr:colOff>1000125</xdr:colOff>
                <xdr:row>40</xdr:row>
                <xdr:rowOff>66675</xdr:rowOff>
              </from>
              <to>
                <xdr:col>7</xdr:col>
                <xdr:colOff>1276350</xdr:colOff>
                <xdr:row>42</xdr:row>
                <xdr:rowOff>123825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3</xdr:col>
                <xdr:colOff>1038225</xdr:colOff>
                <xdr:row>44</xdr:row>
                <xdr:rowOff>190500</xdr:rowOff>
              </from>
              <to>
                <xdr:col>7</xdr:col>
                <xdr:colOff>952500</xdr:colOff>
                <xdr:row>46</xdr:row>
                <xdr:rowOff>28575</xdr:rowOff>
              </to>
            </anchor>
          </objectPr>
        </oleObject>
      </mc:Choice>
      <mc:Fallback>
        <oleObject progId="Equation.3" shapeId="1028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workbookViewId="0">
      <selection activeCell="H26" sqref="H26"/>
    </sheetView>
  </sheetViews>
  <sheetFormatPr defaultRowHeight="18.75" x14ac:dyDescent="0.4"/>
  <cols>
    <col min="1" max="1" width="4.75" customWidth="1"/>
    <col min="3" max="3" width="11.625" customWidth="1"/>
    <col min="4" max="4" width="17.75" customWidth="1"/>
    <col min="5" max="5" width="9" customWidth="1"/>
    <col min="6" max="6" width="6" customWidth="1"/>
    <col min="7" max="7" width="13.375" customWidth="1"/>
    <col min="8" max="8" width="21.375" customWidth="1"/>
    <col min="9" max="9" width="8.875" customWidth="1"/>
  </cols>
  <sheetData>
    <row r="1" spans="1:9" ht="24" x14ac:dyDescent="0.4">
      <c r="A1" s="16" t="s">
        <v>53</v>
      </c>
      <c r="I1" t="s">
        <v>117</v>
      </c>
    </row>
    <row r="2" spans="1:9" x14ac:dyDescent="0.4">
      <c r="A2" t="s">
        <v>95</v>
      </c>
    </row>
    <row r="3" spans="1:9" x14ac:dyDescent="0.4">
      <c r="A3" t="s">
        <v>70</v>
      </c>
      <c r="G3" t="s">
        <v>119</v>
      </c>
    </row>
    <row r="4" spans="1:9" x14ac:dyDescent="0.4">
      <c r="A4" t="s">
        <v>71</v>
      </c>
      <c r="G4" t="s">
        <v>120</v>
      </c>
    </row>
    <row r="5" spans="1:9" x14ac:dyDescent="0.4">
      <c r="A5" t="s">
        <v>122</v>
      </c>
      <c r="G5" s="4" t="s">
        <v>121</v>
      </c>
    </row>
    <row r="6" spans="1:9" x14ac:dyDescent="0.4">
      <c r="A6" t="s">
        <v>118</v>
      </c>
    </row>
    <row r="8" spans="1:9" ht="19.5" thickBot="1" x14ac:dyDescent="0.45">
      <c r="D8" t="s">
        <v>72</v>
      </c>
      <c r="G8" t="s">
        <v>96</v>
      </c>
    </row>
    <row r="9" spans="1:9" x14ac:dyDescent="0.4">
      <c r="A9" t="s">
        <v>0</v>
      </c>
      <c r="D9" s="8" t="s">
        <v>56</v>
      </c>
      <c r="E9" s="8"/>
    </row>
    <row r="10" spans="1:9" x14ac:dyDescent="0.4">
      <c r="A10" s="5" t="s">
        <v>55</v>
      </c>
      <c r="B10" s="5" t="s">
        <v>54</v>
      </c>
      <c r="D10" s="6"/>
      <c r="E10" s="6"/>
      <c r="G10" s="9" t="s">
        <v>73</v>
      </c>
      <c r="H10" s="9" t="s">
        <v>74</v>
      </c>
      <c r="I10" s="9" t="s">
        <v>75</v>
      </c>
    </row>
    <row r="11" spans="1:9" x14ac:dyDescent="0.4">
      <c r="A11" s="5">
        <v>1</v>
      </c>
      <c r="B11" s="5">
        <v>65</v>
      </c>
      <c r="D11" s="6" t="s">
        <v>57</v>
      </c>
      <c r="E11" s="6">
        <v>74.5</v>
      </c>
      <c r="G11" s="9" t="s">
        <v>76</v>
      </c>
      <c r="H11" s="9" t="s">
        <v>77</v>
      </c>
      <c r="I11" s="9">
        <f>AVERAGE(B11:B20)</f>
        <v>74.5</v>
      </c>
    </row>
    <row r="12" spans="1:9" x14ac:dyDescent="0.4">
      <c r="A12" s="5">
        <v>2</v>
      </c>
      <c r="B12" s="5">
        <v>72</v>
      </c>
      <c r="D12" s="6" t="s">
        <v>58</v>
      </c>
      <c r="E12" s="6">
        <v>4.0695345079150158</v>
      </c>
      <c r="G12" s="9"/>
      <c r="H12" s="9"/>
      <c r="I12" s="9"/>
    </row>
    <row r="13" spans="1:9" x14ac:dyDescent="0.4">
      <c r="A13" s="5">
        <v>3</v>
      </c>
      <c r="B13" s="5">
        <v>96</v>
      </c>
      <c r="D13" s="6" t="s">
        <v>59</v>
      </c>
      <c r="E13" s="6">
        <v>74.5</v>
      </c>
      <c r="G13" s="9" t="s">
        <v>78</v>
      </c>
      <c r="H13" s="9" t="s">
        <v>79</v>
      </c>
      <c r="I13" s="9">
        <f>MEDIAN(B11:B20)</f>
        <v>74.5</v>
      </c>
    </row>
    <row r="14" spans="1:9" x14ac:dyDescent="0.4">
      <c r="A14" s="5">
        <v>4</v>
      </c>
      <c r="B14" s="5">
        <v>77</v>
      </c>
      <c r="D14" s="6" t="s">
        <v>60</v>
      </c>
      <c r="E14" s="6">
        <v>77</v>
      </c>
      <c r="G14" s="9" t="s">
        <v>80</v>
      </c>
      <c r="H14" s="9" t="s">
        <v>81</v>
      </c>
      <c r="I14" s="9">
        <f>MODE(B11:B20)</f>
        <v>77</v>
      </c>
    </row>
    <row r="15" spans="1:9" x14ac:dyDescent="0.4">
      <c r="A15" s="5">
        <v>5</v>
      </c>
      <c r="B15" s="5">
        <v>54</v>
      </c>
      <c r="D15" s="6" t="s">
        <v>61</v>
      </c>
      <c r="E15" s="6">
        <v>12.868998061663973</v>
      </c>
      <c r="G15" s="9" t="s">
        <v>82</v>
      </c>
      <c r="H15" s="9" t="s">
        <v>83</v>
      </c>
      <c r="I15" s="9">
        <f>_xlfn.STDEV.S(B11:B20)</f>
        <v>12.868998061663973</v>
      </c>
    </row>
    <row r="16" spans="1:9" x14ac:dyDescent="0.4">
      <c r="A16" s="5">
        <v>6</v>
      </c>
      <c r="B16" s="5">
        <v>63</v>
      </c>
      <c r="D16" s="6" t="s">
        <v>62</v>
      </c>
      <c r="E16" s="6">
        <v>165.61111111111111</v>
      </c>
      <c r="G16" s="9" t="s">
        <v>84</v>
      </c>
      <c r="H16" s="9" t="s">
        <v>85</v>
      </c>
      <c r="I16" s="19">
        <f>_xlfn.VAR.S(B11:B20)</f>
        <v>165.61111111111111</v>
      </c>
    </row>
    <row r="17" spans="1:9" x14ac:dyDescent="0.4">
      <c r="A17" s="5">
        <v>7</v>
      </c>
      <c r="B17" s="5">
        <v>80</v>
      </c>
      <c r="D17" s="6" t="s">
        <v>63</v>
      </c>
      <c r="E17" s="6">
        <v>-0.26771662454727707</v>
      </c>
      <c r="G17" s="9"/>
      <c r="H17" s="9"/>
      <c r="I17" s="9"/>
    </row>
    <row r="18" spans="1:9" x14ac:dyDescent="0.4">
      <c r="A18" s="5">
        <v>8</v>
      </c>
      <c r="B18" s="5">
        <v>77</v>
      </c>
      <c r="D18" s="6" t="s">
        <v>64</v>
      </c>
      <c r="E18" s="6">
        <v>0.28152504981369492</v>
      </c>
      <c r="G18" s="9"/>
      <c r="H18" s="9"/>
      <c r="I18" s="9"/>
    </row>
    <row r="19" spans="1:9" x14ac:dyDescent="0.4">
      <c r="A19" s="5">
        <v>9</v>
      </c>
      <c r="B19" s="5">
        <v>92</v>
      </c>
      <c r="D19" s="6" t="s">
        <v>65</v>
      </c>
      <c r="E19" s="6">
        <v>42</v>
      </c>
      <c r="G19" s="9"/>
      <c r="H19" s="9"/>
      <c r="I19" s="9"/>
    </row>
    <row r="20" spans="1:9" x14ac:dyDescent="0.4">
      <c r="A20" s="5">
        <v>10</v>
      </c>
      <c r="B20" s="5">
        <v>69</v>
      </c>
      <c r="D20" s="6" t="s">
        <v>66</v>
      </c>
      <c r="E20" s="6">
        <v>54</v>
      </c>
      <c r="G20" s="9" t="s">
        <v>87</v>
      </c>
      <c r="H20" s="9" t="s">
        <v>91</v>
      </c>
      <c r="I20" s="9">
        <f>MIN(B11:B20)</f>
        <v>54</v>
      </c>
    </row>
    <row r="21" spans="1:9" x14ac:dyDescent="0.4">
      <c r="D21" s="6" t="s">
        <v>67</v>
      </c>
      <c r="E21" s="6">
        <v>96</v>
      </c>
      <c r="G21" s="9" t="s">
        <v>88</v>
      </c>
      <c r="H21" s="9" t="s">
        <v>94</v>
      </c>
      <c r="I21" s="9">
        <f>MAX(B11:B20)</f>
        <v>96</v>
      </c>
    </row>
    <row r="22" spans="1:9" x14ac:dyDescent="0.4">
      <c r="D22" s="6" t="s">
        <v>68</v>
      </c>
      <c r="E22" s="6">
        <v>745</v>
      </c>
      <c r="G22" s="9" t="s">
        <v>89</v>
      </c>
      <c r="H22" s="9" t="s">
        <v>92</v>
      </c>
      <c r="I22" s="9">
        <f>SUM(B11:B20)</f>
        <v>745</v>
      </c>
    </row>
    <row r="23" spans="1:9" ht="19.5" thickBot="1" x14ac:dyDescent="0.45">
      <c r="D23" s="7" t="s">
        <v>69</v>
      </c>
      <c r="E23" s="7">
        <v>10</v>
      </c>
      <c r="G23" s="9" t="s">
        <v>90</v>
      </c>
      <c r="H23" s="9" t="s">
        <v>93</v>
      </c>
      <c r="I23" s="9">
        <f>COUNT(B11:B20)</f>
        <v>10</v>
      </c>
    </row>
    <row r="24" spans="1:9" x14ac:dyDescent="0.4">
      <c r="E24">
        <v>0</v>
      </c>
    </row>
    <row r="25" spans="1:9" x14ac:dyDescent="0.4">
      <c r="C25" t="s">
        <v>104</v>
      </c>
      <c r="H25" s="17">
        <f>I15</f>
        <v>12.868998061663973</v>
      </c>
    </row>
    <row r="26" spans="1:9" x14ac:dyDescent="0.4">
      <c r="C26" t="s">
        <v>105</v>
      </c>
      <c r="H26" s="17">
        <f>_xlfn.STDEV.P(B11:B20)</f>
        <v>12.208603523745049</v>
      </c>
    </row>
    <row r="27" spans="1:9" x14ac:dyDescent="0.4">
      <c r="C27" t="s">
        <v>86</v>
      </c>
    </row>
    <row r="30" spans="1:9" x14ac:dyDescent="0.4">
      <c r="A30" t="s">
        <v>99</v>
      </c>
    </row>
    <row r="31" spans="1:9" x14ac:dyDescent="0.4">
      <c r="A31" t="s">
        <v>0</v>
      </c>
    </row>
    <row r="32" spans="1:9" x14ac:dyDescent="0.4">
      <c r="A32" s="5" t="s">
        <v>55</v>
      </c>
      <c r="B32" s="5" t="s">
        <v>54</v>
      </c>
      <c r="C32" s="9" t="s">
        <v>98</v>
      </c>
    </row>
    <row r="33" spans="1:3" x14ac:dyDescent="0.4">
      <c r="A33" s="5">
        <v>1</v>
      </c>
      <c r="B33" s="5">
        <v>65</v>
      </c>
      <c r="C33" s="5"/>
    </row>
    <row r="34" spans="1:3" x14ac:dyDescent="0.4">
      <c r="A34" s="5">
        <v>2</v>
      </c>
      <c r="B34" s="5">
        <v>72</v>
      </c>
      <c r="C34" s="5"/>
    </row>
    <row r="35" spans="1:3" x14ac:dyDescent="0.4">
      <c r="A35" s="5">
        <v>3</v>
      </c>
      <c r="B35" s="5">
        <v>96</v>
      </c>
      <c r="C35" s="5"/>
    </row>
    <row r="36" spans="1:3" x14ac:dyDescent="0.4">
      <c r="A36" s="5">
        <v>4</v>
      </c>
      <c r="B36" s="5">
        <v>77</v>
      </c>
      <c r="C36" s="5"/>
    </row>
    <row r="37" spans="1:3" x14ac:dyDescent="0.4">
      <c r="A37" s="5">
        <v>5</v>
      </c>
      <c r="B37" s="5">
        <v>54</v>
      </c>
      <c r="C37" s="5"/>
    </row>
    <row r="38" spans="1:3" x14ac:dyDescent="0.4">
      <c r="A38" s="5">
        <v>6</v>
      </c>
      <c r="B38" s="5">
        <v>63</v>
      </c>
      <c r="C38" s="5"/>
    </row>
    <row r="39" spans="1:3" x14ac:dyDescent="0.4">
      <c r="A39" s="5">
        <v>7</v>
      </c>
      <c r="B39" s="5">
        <v>80</v>
      </c>
      <c r="C39" s="5"/>
    </row>
    <row r="40" spans="1:3" x14ac:dyDescent="0.4">
      <c r="A40" s="5">
        <v>8</v>
      </c>
      <c r="B40" s="5">
        <v>77</v>
      </c>
      <c r="C40" s="5"/>
    </row>
    <row r="41" spans="1:3" x14ac:dyDescent="0.4">
      <c r="A41" s="5">
        <v>9</v>
      </c>
      <c r="B41" s="5">
        <v>92</v>
      </c>
      <c r="C41" s="5"/>
    </row>
    <row r="42" spans="1:3" x14ac:dyDescent="0.4">
      <c r="A42" s="5">
        <v>10</v>
      </c>
      <c r="B42" s="5">
        <v>69</v>
      </c>
      <c r="C42" s="5"/>
    </row>
    <row r="43" spans="1:3" x14ac:dyDescent="0.4">
      <c r="A43" s="5" t="s">
        <v>97</v>
      </c>
      <c r="B43" s="5"/>
      <c r="C43" s="5"/>
    </row>
    <row r="44" spans="1:3" x14ac:dyDescent="0.4">
      <c r="A44" s="11"/>
      <c r="B44" s="12"/>
      <c r="C44" s="12"/>
    </row>
    <row r="45" spans="1:3" x14ac:dyDescent="0.4">
      <c r="A45" s="11"/>
      <c r="B45" s="14"/>
      <c r="C45" s="13"/>
    </row>
    <row r="46" spans="1:3" x14ac:dyDescent="0.4">
      <c r="B46" s="15"/>
    </row>
    <row r="47" spans="1:3" x14ac:dyDescent="0.4">
      <c r="B47" s="15"/>
      <c r="C47" s="10"/>
    </row>
    <row r="48" spans="1:3" x14ac:dyDescent="0.4">
      <c r="B48" s="15"/>
      <c r="C48" s="10"/>
    </row>
  </sheetData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>
              <from>
                <xdr:col>3</xdr:col>
                <xdr:colOff>952500</xdr:colOff>
                <xdr:row>30</xdr:row>
                <xdr:rowOff>190500</xdr:rowOff>
              </from>
              <to>
                <xdr:col>7</xdr:col>
                <xdr:colOff>219075</xdr:colOff>
                <xdr:row>33</xdr:row>
                <xdr:rowOff>47625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>
              <from>
                <xdr:col>3</xdr:col>
                <xdr:colOff>971550</xdr:colOff>
                <xdr:row>34</xdr:row>
                <xdr:rowOff>171450</xdr:rowOff>
              </from>
              <to>
                <xdr:col>9</xdr:col>
                <xdr:colOff>466725</xdr:colOff>
                <xdr:row>37</xdr:row>
                <xdr:rowOff>95250</xdr:rowOff>
              </to>
            </anchor>
          </objectPr>
        </oleObject>
      </mc:Choice>
      <mc:Fallback>
        <oleObject progId="Equation.3" shapeId="3074" r:id="rId6"/>
      </mc:Fallback>
    </mc:AlternateContent>
    <mc:AlternateContent xmlns:mc="http://schemas.openxmlformats.org/markup-compatibility/2006">
      <mc:Choice Requires="x14">
        <oleObject progId="Equation.3" shapeId="3075" r:id="rId8">
          <objectPr defaultSize="0" autoPict="0" r:id="rId9">
            <anchor moveWithCells="1">
              <from>
                <xdr:col>3</xdr:col>
                <xdr:colOff>1000125</xdr:colOff>
                <xdr:row>40</xdr:row>
                <xdr:rowOff>66675</xdr:rowOff>
              </from>
              <to>
                <xdr:col>7</xdr:col>
                <xdr:colOff>1276350</xdr:colOff>
                <xdr:row>42</xdr:row>
                <xdr:rowOff>123825</xdr:rowOff>
              </to>
            </anchor>
          </objectPr>
        </oleObject>
      </mc:Choice>
      <mc:Fallback>
        <oleObject progId="Equation.3" shapeId="3075" r:id="rId8"/>
      </mc:Fallback>
    </mc:AlternateContent>
    <mc:AlternateContent xmlns:mc="http://schemas.openxmlformats.org/markup-compatibility/2006">
      <mc:Choice Requires="x14">
        <oleObject progId="Equation.3" shapeId="3076" r:id="rId10">
          <objectPr defaultSize="0" autoPict="0" r:id="rId11">
            <anchor moveWithCells="1">
              <from>
                <xdr:col>3</xdr:col>
                <xdr:colOff>1038225</xdr:colOff>
                <xdr:row>44</xdr:row>
                <xdr:rowOff>190500</xdr:rowOff>
              </from>
              <to>
                <xdr:col>7</xdr:col>
                <xdr:colOff>952500</xdr:colOff>
                <xdr:row>46</xdr:row>
                <xdr:rowOff>28575</xdr:rowOff>
              </to>
            </anchor>
          </objectPr>
        </oleObject>
      </mc:Choice>
      <mc:Fallback>
        <oleObject progId="Equation.3" shapeId="3076" r:id="rId1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zoomScale="120" zoomScaleNormal="120" workbookViewId="0">
      <selection activeCell="D9" sqref="D9"/>
    </sheetView>
  </sheetViews>
  <sheetFormatPr defaultRowHeight="18.75" x14ac:dyDescent="0.4"/>
  <cols>
    <col min="1" max="1" width="9.625" customWidth="1"/>
    <col min="2" max="2" width="12.75" customWidth="1"/>
    <col min="3" max="3" width="26.875" customWidth="1"/>
    <col min="4" max="4" width="13.25" customWidth="1"/>
    <col min="5" max="5" width="11.5" customWidth="1"/>
  </cols>
  <sheetData>
    <row r="1" spans="1:4" ht="24" x14ac:dyDescent="0.4">
      <c r="A1" s="16" t="s">
        <v>106</v>
      </c>
    </row>
    <row r="2" spans="1:4" x14ac:dyDescent="0.4">
      <c r="A2" s="1" t="s">
        <v>107</v>
      </c>
    </row>
    <row r="3" spans="1:4" ht="20.25" x14ac:dyDescent="0.4">
      <c r="A3" t="s">
        <v>40</v>
      </c>
    </row>
    <row r="4" spans="1:4" x14ac:dyDescent="0.4">
      <c r="A4" t="s">
        <v>32</v>
      </c>
    </row>
    <row r="5" spans="1:4" x14ac:dyDescent="0.4">
      <c r="B5" t="s">
        <v>0</v>
      </c>
    </row>
    <row r="6" spans="1:4" ht="20.25" x14ac:dyDescent="0.4">
      <c r="B6" t="s">
        <v>22</v>
      </c>
      <c r="C6" t="s">
        <v>29</v>
      </c>
      <c r="D6">
        <f>_xlfn.NORM.S.INV(0.975)</f>
        <v>1.9599639845400536</v>
      </c>
    </row>
    <row r="7" spans="1:4" ht="20.25" x14ac:dyDescent="0.4">
      <c r="B7" t="s">
        <v>25</v>
      </c>
      <c r="C7" t="s">
        <v>30</v>
      </c>
      <c r="D7">
        <f>_xlfn.NORM.S.INV(0.95)</f>
        <v>1.6448536269514715</v>
      </c>
    </row>
    <row r="8" spans="1:4" ht="20.25" x14ac:dyDescent="0.4">
      <c r="B8" t="s">
        <v>27</v>
      </c>
      <c r="C8" t="s">
        <v>31</v>
      </c>
      <c r="D8">
        <f>_xlfn.NORM.S.INV(0.995)</f>
        <v>2.5758293035488999</v>
      </c>
    </row>
    <row r="10" spans="1:4" x14ac:dyDescent="0.4">
      <c r="A10" s="1" t="s">
        <v>108</v>
      </c>
    </row>
    <row r="11" spans="1:4" ht="20.25" x14ac:dyDescent="0.4">
      <c r="A11" t="s">
        <v>41</v>
      </c>
    </row>
    <row r="12" spans="1:4" x14ac:dyDescent="0.4">
      <c r="A12" t="s">
        <v>33</v>
      </c>
    </row>
    <row r="13" spans="1:4" x14ac:dyDescent="0.4">
      <c r="B13" t="s">
        <v>0</v>
      </c>
    </row>
    <row r="14" spans="1:4" x14ac:dyDescent="0.4">
      <c r="B14" t="s">
        <v>34</v>
      </c>
      <c r="C14" t="s">
        <v>35</v>
      </c>
      <c r="D14">
        <f>_xlfn.NORM.S.DIST(1.96,TRUE)</f>
        <v>0.97500210485177952</v>
      </c>
    </row>
    <row r="15" spans="1:4" x14ac:dyDescent="0.4">
      <c r="B15" s="4" t="s">
        <v>36</v>
      </c>
      <c r="C15" t="s">
        <v>114</v>
      </c>
    </row>
    <row r="16" spans="1:4" x14ac:dyDescent="0.4">
      <c r="C16" s="2" t="s">
        <v>37</v>
      </c>
      <c r="D16">
        <f>_xlfn.NORM.S.DIST(1.96,TRUE)-_xlfn.NORM.S.DIST(-1.96,TRUE)</f>
        <v>0.95000420970355903</v>
      </c>
    </row>
    <row r="17" spans="1:4" x14ac:dyDescent="0.4">
      <c r="B17" s="4" t="s">
        <v>38</v>
      </c>
      <c r="C17" t="s">
        <v>115</v>
      </c>
    </row>
    <row r="18" spans="1:4" x14ac:dyDescent="0.4">
      <c r="C18" s="2" t="s">
        <v>37</v>
      </c>
      <c r="D18">
        <f>_xlfn.NORM.S.DIST(3,TRUE)-_xlfn.NORM.S.DIST(-3,TRUE)</f>
        <v>0.99730020393673979</v>
      </c>
    </row>
    <row r="19" spans="1:4" x14ac:dyDescent="0.4">
      <c r="B19" s="4" t="s">
        <v>39</v>
      </c>
      <c r="C19" t="s">
        <v>116</v>
      </c>
    </row>
    <row r="20" spans="1:4" x14ac:dyDescent="0.4">
      <c r="C20" s="2" t="s">
        <v>37</v>
      </c>
      <c r="D20">
        <f>_xlfn.NORM.S.DIST(4,TRUE)-_xlfn.NORM.S.DIST(-4,TRUE)</f>
        <v>0.99993665751633376</v>
      </c>
    </row>
    <row r="22" spans="1:4" x14ac:dyDescent="0.4">
      <c r="A22" s="1" t="s">
        <v>109</v>
      </c>
    </row>
    <row r="23" spans="1:4" ht="20.25" x14ac:dyDescent="0.4">
      <c r="A23" t="s">
        <v>42</v>
      </c>
    </row>
    <row r="24" spans="1:4" x14ac:dyDescent="0.4">
      <c r="A24" t="s">
        <v>24</v>
      </c>
    </row>
    <row r="25" spans="1:4" x14ac:dyDescent="0.4">
      <c r="B25" t="s">
        <v>0</v>
      </c>
    </row>
    <row r="26" spans="1:4" ht="20.25" x14ac:dyDescent="0.4">
      <c r="B26" t="s">
        <v>22</v>
      </c>
      <c r="C26" t="s">
        <v>23</v>
      </c>
      <c r="D26">
        <f>_xlfn.NORM.INV(0.975,0,1)</f>
        <v>1.9599639845400536</v>
      </c>
    </row>
    <row r="27" spans="1:4" ht="20.25" x14ac:dyDescent="0.4">
      <c r="B27" t="s">
        <v>25</v>
      </c>
      <c r="C27" t="s">
        <v>26</v>
      </c>
      <c r="D27">
        <f>_xlfn.NORM.INV(0.95,0,1)</f>
        <v>1.6448536269514715</v>
      </c>
    </row>
    <row r="28" spans="1:4" ht="20.25" x14ac:dyDescent="0.4">
      <c r="B28" t="s">
        <v>27</v>
      </c>
      <c r="C28" t="s">
        <v>28</v>
      </c>
      <c r="D28">
        <f>_xlfn.NORM.INV(0.995,0,1)</f>
        <v>2.5758293035488999</v>
      </c>
    </row>
    <row r="30" spans="1:4" x14ac:dyDescent="0.4">
      <c r="A30" s="1" t="s">
        <v>110</v>
      </c>
    </row>
    <row r="31" spans="1:4" ht="20.25" x14ac:dyDescent="0.4">
      <c r="A31" t="s">
        <v>46</v>
      </c>
    </row>
    <row r="32" spans="1:4" ht="20.25" x14ac:dyDescent="0.4">
      <c r="A32" t="s">
        <v>47</v>
      </c>
    </row>
    <row r="33" spans="1:4" x14ac:dyDescent="0.4">
      <c r="B33" t="s">
        <v>0</v>
      </c>
    </row>
    <row r="34" spans="1:4" x14ac:dyDescent="0.4">
      <c r="B34" s="4" t="s">
        <v>48</v>
      </c>
      <c r="C34" t="s">
        <v>49</v>
      </c>
      <c r="D34">
        <f>_xlfn.NORM.DIST(1.96,0,1,TRUE)</f>
        <v>0.97500210485177952</v>
      </c>
    </row>
    <row r="35" spans="1:4" x14ac:dyDescent="0.4">
      <c r="B35" t="s">
        <v>50</v>
      </c>
      <c r="C35" t="s">
        <v>51</v>
      </c>
    </row>
    <row r="36" spans="1:4" x14ac:dyDescent="0.4">
      <c r="C36" s="2" t="s">
        <v>52</v>
      </c>
      <c r="D36">
        <f>_xlfn.NORM.DIST(180,170,5,TRUE)-_xlfn.NORM.DIST(160,170,5,TRUE)</f>
        <v>0.95449973610364158</v>
      </c>
    </row>
    <row r="38" spans="1:4" x14ac:dyDescent="0.4">
      <c r="A38" s="1" t="s">
        <v>111</v>
      </c>
    </row>
    <row r="39" spans="1:4" x14ac:dyDescent="0.4">
      <c r="A39" t="s">
        <v>43</v>
      </c>
    </row>
    <row r="40" spans="1:4" x14ac:dyDescent="0.4">
      <c r="A40" t="s">
        <v>4</v>
      </c>
    </row>
    <row r="41" spans="1:4" x14ac:dyDescent="0.4">
      <c r="B41" t="s">
        <v>0</v>
      </c>
    </row>
    <row r="42" spans="1:4" x14ac:dyDescent="0.4">
      <c r="B42" t="s">
        <v>1</v>
      </c>
      <c r="C42" t="s">
        <v>2</v>
      </c>
      <c r="D42">
        <f>_xlfn.T.INV.2T(0.05,7)</f>
        <v>2.3646242515927849</v>
      </c>
    </row>
    <row r="43" spans="1:4" x14ac:dyDescent="0.4">
      <c r="B43" t="s">
        <v>5</v>
      </c>
      <c r="C43" t="s">
        <v>3</v>
      </c>
      <c r="D43">
        <f>_xlfn.T.INV.2T(0.05,8)</f>
        <v>2.3060041352041671</v>
      </c>
    </row>
    <row r="45" spans="1:4" ht="19.5" x14ac:dyDescent="0.4">
      <c r="A45" s="1" t="s">
        <v>112</v>
      </c>
    </row>
    <row r="46" spans="1:4" ht="20.25" x14ac:dyDescent="0.4">
      <c r="A46" t="s">
        <v>44</v>
      </c>
    </row>
    <row r="47" spans="1:4" x14ac:dyDescent="0.4">
      <c r="A47" t="s">
        <v>8</v>
      </c>
    </row>
    <row r="48" spans="1:4" x14ac:dyDescent="0.4">
      <c r="B48" t="s">
        <v>0</v>
      </c>
    </row>
    <row r="49" spans="1:5" ht="20.25" x14ac:dyDescent="0.4">
      <c r="B49" t="s">
        <v>6</v>
      </c>
      <c r="C49" t="s">
        <v>7</v>
      </c>
      <c r="D49">
        <f>_xlfn.CHISQ.INV.RT(0.025, 9)</f>
        <v>19.022767798641635</v>
      </c>
    </row>
    <row r="50" spans="1:5" ht="20.25" x14ac:dyDescent="0.4">
      <c r="B50" t="s">
        <v>9</v>
      </c>
      <c r="C50" t="s">
        <v>10</v>
      </c>
      <c r="D50">
        <f>_xlfn.CHISQ.INV.RT(0.975, 9)</f>
        <v>2.7003894999803584</v>
      </c>
    </row>
    <row r="52" spans="1:5" x14ac:dyDescent="0.4">
      <c r="A52" s="1" t="s">
        <v>113</v>
      </c>
    </row>
    <row r="53" spans="1:5" x14ac:dyDescent="0.4">
      <c r="A53" t="s">
        <v>45</v>
      </c>
    </row>
    <row r="54" spans="1:5" x14ac:dyDescent="0.4">
      <c r="A54" t="s">
        <v>21</v>
      </c>
    </row>
    <row r="55" spans="1:5" x14ac:dyDescent="0.4">
      <c r="B55" t="s">
        <v>0</v>
      </c>
    </row>
    <row r="56" spans="1:5" x14ac:dyDescent="0.4">
      <c r="B56" t="s">
        <v>11</v>
      </c>
      <c r="C56" t="s">
        <v>12</v>
      </c>
      <c r="D56">
        <f>_xlfn.F.INV.RT(0.025,7,9)</f>
        <v>4.1970466369455171</v>
      </c>
    </row>
    <row r="57" spans="1:5" x14ac:dyDescent="0.4">
      <c r="B57" t="s">
        <v>13</v>
      </c>
      <c r="C57" t="s">
        <v>14</v>
      </c>
      <c r="D57">
        <f>_xlfn.F.INV.RT(0.975,7,9)</f>
        <v>0.20733049797574632</v>
      </c>
    </row>
    <row r="58" spans="1:5" x14ac:dyDescent="0.4">
      <c r="B58" t="s">
        <v>15</v>
      </c>
      <c r="C58" t="s">
        <v>16</v>
      </c>
      <c r="D58">
        <f>_xlfn.F.INV.RT(0.025,9,7)</f>
        <v>4.8232170846229341</v>
      </c>
    </row>
    <row r="59" spans="1:5" x14ac:dyDescent="0.4">
      <c r="B59" s="2" t="s">
        <v>17</v>
      </c>
      <c r="C59" t="s">
        <v>18</v>
      </c>
      <c r="D59">
        <f>1/_xlfn.F.INV.RT(0.975,7,9)</f>
        <v>4.8232170846229323</v>
      </c>
      <c r="E59" s="3" t="s">
        <v>19</v>
      </c>
    </row>
    <row r="60" spans="1:5" x14ac:dyDescent="0.4">
      <c r="B60" t="s">
        <v>20</v>
      </c>
    </row>
  </sheetData>
  <phoneticPr fontId="1"/>
  <printOptions horizontalCentered="1"/>
  <pageMargins left="0.51181102362204722" right="0.31496062992125984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基本統計量の算出法</vt:lpstr>
      <vt:lpstr>受講生演習用</vt:lpstr>
      <vt:lpstr>数値表の値算出方法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sshin</dc:creator>
  <cp:lastModifiedBy>Shinmori2017</cp:lastModifiedBy>
  <cp:lastPrinted>2018-07-11T03:50:20Z</cp:lastPrinted>
  <dcterms:created xsi:type="dcterms:W3CDTF">2018-07-05T06:29:58Z</dcterms:created>
  <dcterms:modified xsi:type="dcterms:W3CDTF">2022-07-13T03:33:53Z</dcterms:modified>
</cp:coreProperties>
</file>